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A\Desktop\"/>
    </mc:Choice>
  </mc:AlternateContent>
  <xr:revisionPtr revIDLastSave="0" documentId="13_ncr:1_{EC9C5CED-BBDF-4FF8-B060-CFD91A24D993}" xr6:coauthVersionLast="47" xr6:coauthVersionMax="47" xr10:uidLastSave="{00000000-0000-0000-0000-000000000000}"/>
  <bookViews>
    <workbookView xWindow="-98" yWindow="-98" windowWidth="20715" windowHeight="13155" firstSheet="1" activeTab="2" xr2:uid="{00000000-000D-0000-FFFF-FFFF00000000}"/>
  </bookViews>
  <sheets>
    <sheet name="Sheet1" sheetId="1" state="hidden" r:id="rId1"/>
    <sheet name="INPUT" sheetId="2" r:id="rId2"/>
    <sheet name="Resul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8" i="1"/>
  <c r="J19" i="1"/>
  <c r="J20" i="1"/>
  <c r="J22" i="1"/>
  <c r="J23" i="1"/>
  <c r="J24" i="1"/>
  <c r="J15" i="1"/>
  <c r="I22" i="1"/>
  <c r="I23" i="1"/>
  <c r="I24" i="1"/>
  <c r="I21" i="1"/>
  <c r="J21" i="1" s="1"/>
  <c r="I16" i="1"/>
  <c r="I17" i="1"/>
  <c r="J17" i="1" s="1"/>
  <c r="I18" i="1"/>
  <c r="I19" i="1"/>
  <c r="I20" i="1"/>
  <c r="I15" i="1"/>
  <c r="B3" i="3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" i="1"/>
  <c r="B5" i="1"/>
  <c r="B6" i="1"/>
  <c r="B7" i="1"/>
  <c r="B8" i="1"/>
  <c r="B9" i="1"/>
  <c r="B10" i="1"/>
  <c r="B11" i="1"/>
  <c r="B3" i="1"/>
  <c r="B2" i="1"/>
  <c r="B2" i="3" s="1"/>
  <c r="J14" i="1" l="1"/>
  <c r="B5" i="3" s="1"/>
  <c r="E14" i="1"/>
  <c r="E15" i="1" s="1"/>
  <c r="E16" i="1" s="1"/>
  <c r="F16" i="1" s="1"/>
  <c r="D5" i="1" l="1"/>
  <c r="D15" i="1"/>
  <c r="D17" i="1"/>
  <c r="D12" i="1"/>
  <c r="D21" i="1"/>
  <c r="D2" i="1"/>
  <c r="D6" i="1"/>
  <c r="D33" i="1"/>
  <c r="D3" i="1"/>
  <c r="D8" i="1"/>
  <c r="D10" i="1"/>
  <c r="D11" i="1"/>
  <c r="D22" i="1"/>
  <c r="D16" i="1"/>
  <c r="D18" i="1"/>
  <c r="D13" i="1"/>
  <c r="D27" i="1"/>
  <c r="D38" i="1"/>
  <c r="D32" i="1"/>
  <c r="D34" i="1"/>
  <c r="D37" i="1"/>
  <c r="D35" i="1"/>
  <c r="D7" i="1"/>
  <c r="D9" i="1"/>
  <c r="D4" i="1"/>
  <c r="E17" i="1"/>
  <c r="F17" i="1"/>
  <c r="D23" i="1"/>
  <c r="D25" i="1"/>
  <c r="D20" i="1"/>
  <c r="D31" i="1"/>
  <c r="D28" i="1"/>
  <c r="D14" i="1"/>
  <c r="D36" i="1"/>
  <c r="D19" i="1"/>
  <c r="D30" i="1"/>
  <c r="D24" i="1"/>
  <c r="D26" i="1"/>
  <c r="D29" i="1"/>
  <c r="F18" i="1" l="1"/>
  <c r="B4" i="3" s="1"/>
</calcChain>
</file>

<file path=xl/sharedStrings.xml><?xml version="1.0" encoding="utf-8"?>
<sst xmlns="http://schemas.openxmlformats.org/spreadsheetml/2006/main" count="23" uniqueCount="22">
  <si>
    <t>Begin datum</t>
  </si>
  <si>
    <t>D</t>
  </si>
  <si>
    <t>M</t>
  </si>
  <si>
    <t>Y</t>
  </si>
  <si>
    <t>Row</t>
  </si>
  <si>
    <t>Date</t>
  </si>
  <si>
    <t>Progress</t>
  </si>
  <si>
    <t>Percentage voortgang in A1</t>
  </si>
  <si>
    <t>Percentage voortgang in A2</t>
  </si>
  <si>
    <t>Percentage voortgang in B1</t>
  </si>
  <si>
    <t>Percentage voortgang in KNM</t>
  </si>
  <si>
    <t>Percentage voortgang in PVT</t>
  </si>
  <si>
    <t>Percentage voortgang in MAP</t>
  </si>
  <si>
    <t>Is het examen voorbij? ( 0 : Nee , 100 : ja )</t>
  </si>
  <si>
    <t>Lezen B1</t>
  </si>
  <si>
    <t>Schrijven B1</t>
  </si>
  <si>
    <t>Luisteren B1</t>
  </si>
  <si>
    <t>Spreken B1</t>
  </si>
  <si>
    <t>Voortgangsrapport Inburgeren</t>
  </si>
  <si>
    <t>De datum van vandaag</t>
  </si>
  <si>
    <t>Voortgang (Plan)</t>
  </si>
  <si>
    <t>Voortgang (Actual)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</si>
</sst>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9]d\-mmm\-yy;@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9"/>
      <color rgb="FF363636"/>
      <name val="Segoe U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2" borderId="8" xfId="1" applyFont="1" applyFill="1" applyBorder="1" applyAlignment="1">
      <alignment horizontal="center" vertical="center"/>
    </xf>
    <xf numFmtId="9" fontId="0" fillId="2" borderId="9" xfId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9" fontId="1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S-Curve</a:t>
            </a:r>
            <a:endParaRPr lang="fa-IR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752624671916005E-2"/>
          <c:y val="0.12265055409740447"/>
          <c:w val="0.89019685039370078"/>
          <c:h val="0.57526246719160101"/>
        </c:manualLayout>
      </c:layout>
      <c:barChart>
        <c:barDir val="col"/>
        <c:grouping val="clustered"/>
        <c:varyColors val="0"/>
        <c:ser>
          <c:idx val="1"/>
          <c:order val="1"/>
          <c:tx>
            <c:v>Actual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Sheet1!$D$2:$D$38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34.023999999999994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3A7-A7AD-68F7D4AB6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45632"/>
        <c:axId val="288570000"/>
      </c:barChart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Progress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Sheet1!$B$2:$B$37</c:f>
              <c:numCache>
                <c:formatCode>m/d/yyyy</c:formatCode>
                <c:ptCount val="36"/>
                <c:pt idx="0">
                  <c:v>45023</c:v>
                </c:pt>
                <c:pt idx="1">
                  <c:v>45053</c:v>
                </c:pt>
                <c:pt idx="2">
                  <c:v>45084</c:v>
                </c:pt>
                <c:pt idx="3">
                  <c:v>45114</c:v>
                </c:pt>
                <c:pt idx="4">
                  <c:v>45145</c:v>
                </c:pt>
                <c:pt idx="5">
                  <c:v>45176</c:v>
                </c:pt>
                <c:pt idx="6">
                  <c:v>45206</c:v>
                </c:pt>
                <c:pt idx="7">
                  <c:v>45237</c:v>
                </c:pt>
                <c:pt idx="8">
                  <c:v>45267</c:v>
                </c:pt>
                <c:pt idx="9">
                  <c:v>45298</c:v>
                </c:pt>
                <c:pt idx="10">
                  <c:v>45329</c:v>
                </c:pt>
                <c:pt idx="11">
                  <c:v>45358</c:v>
                </c:pt>
                <c:pt idx="12">
                  <c:v>45389</c:v>
                </c:pt>
                <c:pt idx="13">
                  <c:v>45419</c:v>
                </c:pt>
                <c:pt idx="14">
                  <c:v>45450</c:v>
                </c:pt>
                <c:pt idx="15">
                  <c:v>45480</c:v>
                </c:pt>
                <c:pt idx="16">
                  <c:v>45511</c:v>
                </c:pt>
                <c:pt idx="17">
                  <c:v>45542</c:v>
                </c:pt>
                <c:pt idx="18">
                  <c:v>45572</c:v>
                </c:pt>
                <c:pt idx="19">
                  <c:v>45603</c:v>
                </c:pt>
                <c:pt idx="20">
                  <c:v>45633</c:v>
                </c:pt>
                <c:pt idx="21">
                  <c:v>45664</c:v>
                </c:pt>
                <c:pt idx="22">
                  <c:v>45695</c:v>
                </c:pt>
                <c:pt idx="23">
                  <c:v>45723</c:v>
                </c:pt>
                <c:pt idx="24">
                  <c:v>45754</c:v>
                </c:pt>
                <c:pt idx="25">
                  <c:v>45784</c:v>
                </c:pt>
                <c:pt idx="26">
                  <c:v>45815</c:v>
                </c:pt>
                <c:pt idx="27">
                  <c:v>45845</c:v>
                </c:pt>
                <c:pt idx="28">
                  <c:v>45876</c:v>
                </c:pt>
                <c:pt idx="29">
                  <c:v>45907</c:v>
                </c:pt>
                <c:pt idx="30">
                  <c:v>45937</c:v>
                </c:pt>
                <c:pt idx="31">
                  <c:v>45968</c:v>
                </c:pt>
                <c:pt idx="32">
                  <c:v>45998</c:v>
                </c:pt>
                <c:pt idx="33">
                  <c:v>46029</c:v>
                </c:pt>
                <c:pt idx="34">
                  <c:v>46060</c:v>
                </c:pt>
                <c:pt idx="35">
                  <c:v>46088</c:v>
                </c:pt>
              </c:numCache>
            </c:numRef>
          </c:cat>
          <c:val>
            <c:numRef>
              <c:f>Sheet1!$C$2:$C$37</c:f>
              <c:numCache>
                <c:formatCode>General</c:formatCode>
                <c:ptCount val="36"/>
                <c:pt idx="0">
                  <c:v>0.76</c:v>
                </c:pt>
                <c:pt idx="1">
                  <c:v>1.52</c:v>
                </c:pt>
                <c:pt idx="2">
                  <c:v>2.2799999999999998</c:v>
                </c:pt>
                <c:pt idx="3">
                  <c:v>3.05</c:v>
                </c:pt>
                <c:pt idx="4">
                  <c:v>3.81</c:v>
                </c:pt>
                <c:pt idx="5">
                  <c:v>4.5999999999999996</c:v>
                </c:pt>
                <c:pt idx="6">
                  <c:v>5.61</c:v>
                </c:pt>
                <c:pt idx="7">
                  <c:v>6.63</c:v>
                </c:pt>
                <c:pt idx="8">
                  <c:v>7.64</c:v>
                </c:pt>
                <c:pt idx="9">
                  <c:v>8.66</c:v>
                </c:pt>
                <c:pt idx="10">
                  <c:v>9.61</c:v>
                </c:pt>
                <c:pt idx="11">
                  <c:v>10.93</c:v>
                </c:pt>
                <c:pt idx="12">
                  <c:v>13.32</c:v>
                </c:pt>
                <c:pt idx="13">
                  <c:v>16.059999999999999</c:v>
                </c:pt>
                <c:pt idx="14">
                  <c:v>19.47</c:v>
                </c:pt>
                <c:pt idx="15">
                  <c:v>23.29</c:v>
                </c:pt>
                <c:pt idx="16">
                  <c:v>26.86</c:v>
                </c:pt>
                <c:pt idx="17">
                  <c:v>29.25</c:v>
                </c:pt>
                <c:pt idx="18">
                  <c:v>31.64</c:v>
                </c:pt>
                <c:pt idx="19">
                  <c:v>34.020000000000003</c:v>
                </c:pt>
                <c:pt idx="20">
                  <c:v>36.409999999999997</c:v>
                </c:pt>
                <c:pt idx="21">
                  <c:v>38.799999999999997</c:v>
                </c:pt>
                <c:pt idx="22">
                  <c:v>40.71</c:v>
                </c:pt>
                <c:pt idx="23">
                  <c:v>43.1</c:v>
                </c:pt>
                <c:pt idx="24">
                  <c:v>45.49</c:v>
                </c:pt>
                <c:pt idx="25">
                  <c:v>47.87</c:v>
                </c:pt>
                <c:pt idx="26">
                  <c:v>49.78</c:v>
                </c:pt>
                <c:pt idx="27">
                  <c:v>52.17</c:v>
                </c:pt>
                <c:pt idx="28">
                  <c:v>54.56</c:v>
                </c:pt>
                <c:pt idx="29">
                  <c:v>56.95</c:v>
                </c:pt>
                <c:pt idx="30">
                  <c:v>59.34</c:v>
                </c:pt>
                <c:pt idx="31">
                  <c:v>61.72</c:v>
                </c:pt>
                <c:pt idx="32">
                  <c:v>63.46</c:v>
                </c:pt>
                <c:pt idx="33">
                  <c:v>82.08</c:v>
                </c:pt>
                <c:pt idx="34">
                  <c:v>91.04</c:v>
                </c:pt>
                <c:pt idx="3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0-4C0D-8C03-FD2D8DC2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5632"/>
        <c:axId val="288570000"/>
      </c:lineChart>
      <c:dateAx>
        <c:axId val="511445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8570000"/>
        <c:crosses val="autoZero"/>
        <c:auto val="1"/>
        <c:lblOffset val="100"/>
        <c:baseTimeUnit val="months"/>
      </c:dateAx>
      <c:valAx>
        <c:axId val="28857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144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Voortgangsrapport Inburgeren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>
                  <a:lumMod val="8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Result!$A$4</c:f>
              <c:strCache>
                <c:ptCount val="1"/>
                <c:pt idx="0">
                  <c:v>Voortgang (Plan)</c:v>
                </c:pt>
              </c:strCache>
            </c:strRef>
          </c:tx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numRef>
              <c:f>Sheet1!$B$2:$B$37</c:f>
              <c:numCache>
                <c:formatCode>m/d/yyyy</c:formatCode>
                <c:ptCount val="36"/>
                <c:pt idx="0">
                  <c:v>45023</c:v>
                </c:pt>
                <c:pt idx="1">
                  <c:v>45053</c:v>
                </c:pt>
                <c:pt idx="2">
                  <c:v>45084</c:v>
                </c:pt>
                <c:pt idx="3">
                  <c:v>45114</c:v>
                </c:pt>
                <c:pt idx="4">
                  <c:v>45145</c:v>
                </c:pt>
                <c:pt idx="5">
                  <c:v>45176</c:v>
                </c:pt>
                <c:pt idx="6">
                  <c:v>45206</c:v>
                </c:pt>
                <c:pt idx="7">
                  <c:v>45237</c:v>
                </c:pt>
                <c:pt idx="8">
                  <c:v>45267</c:v>
                </c:pt>
                <c:pt idx="9">
                  <c:v>45298</c:v>
                </c:pt>
                <c:pt idx="10">
                  <c:v>45329</c:v>
                </c:pt>
                <c:pt idx="11">
                  <c:v>45358</c:v>
                </c:pt>
                <c:pt idx="12">
                  <c:v>45389</c:v>
                </c:pt>
                <c:pt idx="13">
                  <c:v>45419</c:v>
                </c:pt>
                <c:pt idx="14">
                  <c:v>45450</c:v>
                </c:pt>
                <c:pt idx="15">
                  <c:v>45480</c:v>
                </c:pt>
                <c:pt idx="16">
                  <c:v>45511</c:v>
                </c:pt>
                <c:pt idx="17">
                  <c:v>45542</c:v>
                </c:pt>
                <c:pt idx="18">
                  <c:v>45572</c:v>
                </c:pt>
                <c:pt idx="19">
                  <c:v>45603</c:v>
                </c:pt>
                <c:pt idx="20">
                  <c:v>45633</c:v>
                </c:pt>
                <c:pt idx="21">
                  <c:v>45664</c:v>
                </c:pt>
                <c:pt idx="22">
                  <c:v>45695</c:v>
                </c:pt>
                <c:pt idx="23">
                  <c:v>45723</c:v>
                </c:pt>
                <c:pt idx="24">
                  <c:v>45754</c:v>
                </c:pt>
                <c:pt idx="25">
                  <c:v>45784</c:v>
                </c:pt>
                <c:pt idx="26">
                  <c:v>45815</c:v>
                </c:pt>
                <c:pt idx="27">
                  <c:v>45845</c:v>
                </c:pt>
                <c:pt idx="28">
                  <c:v>45876</c:v>
                </c:pt>
                <c:pt idx="29">
                  <c:v>45907</c:v>
                </c:pt>
                <c:pt idx="30">
                  <c:v>45937</c:v>
                </c:pt>
                <c:pt idx="31">
                  <c:v>45968</c:v>
                </c:pt>
                <c:pt idx="32">
                  <c:v>45998</c:v>
                </c:pt>
                <c:pt idx="33">
                  <c:v>46029</c:v>
                </c:pt>
                <c:pt idx="34">
                  <c:v>46060</c:v>
                </c:pt>
                <c:pt idx="35">
                  <c:v>46088</c:v>
                </c:pt>
              </c:numCache>
            </c:numRef>
          </c:cat>
          <c:val>
            <c:numRef>
              <c:f>Sheet1!$C$2:$C$37</c:f>
              <c:numCache>
                <c:formatCode>General</c:formatCode>
                <c:ptCount val="36"/>
                <c:pt idx="0">
                  <c:v>0.76</c:v>
                </c:pt>
                <c:pt idx="1">
                  <c:v>1.52</c:v>
                </c:pt>
                <c:pt idx="2">
                  <c:v>2.2799999999999998</c:v>
                </c:pt>
                <c:pt idx="3">
                  <c:v>3.05</c:v>
                </c:pt>
                <c:pt idx="4">
                  <c:v>3.81</c:v>
                </c:pt>
                <c:pt idx="5">
                  <c:v>4.5999999999999996</c:v>
                </c:pt>
                <c:pt idx="6">
                  <c:v>5.61</c:v>
                </c:pt>
                <c:pt idx="7">
                  <c:v>6.63</c:v>
                </c:pt>
                <c:pt idx="8">
                  <c:v>7.64</c:v>
                </c:pt>
                <c:pt idx="9">
                  <c:v>8.66</c:v>
                </c:pt>
                <c:pt idx="10">
                  <c:v>9.61</c:v>
                </c:pt>
                <c:pt idx="11">
                  <c:v>10.93</c:v>
                </c:pt>
                <c:pt idx="12">
                  <c:v>13.32</c:v>
                </c:pt>
                <c:pt idx="13">
                  <c:v>16.059999999999999</c:v>
                </c:pt>
                <c:pt idx="14">
                  <c:v>19.47</c:v>
                </c:pt>
                <c:pt idx="15">
                  <c:v>23.29</c:v>
                </c:pt>
                <c:pt idx="16">
                  <c:v>26.86</c:v>
                </c:pt>
                <c:pt idx="17">
                  <c:v>29.25</c:v>
                </c:pt>
                <c:pt idx="18">
                  <c:v>31.64</c:v>
                </c:pt>
                <c:pt idx="19">
                  <c:v>34.020000000000003</c:v>
                </c:pt>
                <c:pt idx="20">
                  <c:v>36.409999999999997</c:v>
                </c:pt>
                <c:pt idx="21">
                  <c:v>38.799999999999997</c:v>
                </c:pt>
                <c:pt idx="22">
                  <c:v>40.71</c:v>
                </c:pt>
                <c:pt idx="23">
                  <c:v>43.1</c:v>
                </c:pt>
                <c:pt idx="24">
                  <c:v>45.49</c:v>
                </c:pt>
                <c:pt idx="25">
                  <c:v>47.87</c:v>
                </c:pt>
                <c:pt idx="26">
                  <c:v>49.78</c:v>
                </c:pt>
                <c:pt idx="27">
                  <c:v>52.17</c:v>
                </c:pt>
                <c:pt idx="28">
                  <c:v>54.56</c:v>
                </c:pt>
                <c:pt idx="29">
                  <c:v>56.95</c:v>
                </c:pt>
                <c:pt idx="30">
                  <c:v>59.34</c:v>
                </c:pt>
                <c:pt idx="31">
                  <c:v>61.72</c:v>
                </c:pt>
                <c:pt idx="32">
                  <c:v>63.46</c:v>
                </c:pt>
                <c:pt idx="33">
                  <c:v>82.08</c:v>
                </c:pt>
                <c:pt idx="34">
                  <c:v>91.04</c:v>
                </c:pt>
                <c:pt idx="3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E-4FD9-95FF-3AEA3CD96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3491984"/>
        <c:axId val="2003497808"/>
      </c:areaChart>
      <c:barChart>
        <c:barDir val="col"/>
        <c:grouping val="clustered"/>
        <c:varyColors val="0"/>
        <c:ser>
          <c:idx val="1"/>
          <c:order val="1"/>
          <c:tx>
            <c:strRef>
              <c:f>Result!$A$5</c:f>
              <c:strCache>
                <c:ptCount val="1"/>
                <c:pt idx="0">
                  <c:v>Voortgang (Actual)</c:v>
                </c:pt>
              </c:strCache>
            </c:strRef>
          </c:tx>
          <c:spPr>
            <a:gradFill>
              <a:gsLst>
                <a:gs pos="100000">
                  <a:schemeClr val="accent2"/>
                </a:gs>
                <a:gs pos="0">
                  <a:schemeClr val="accent2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invertIfNegative val="0"/>
          <c:val>
            <c:numRef>
              <c:f>Sheet1!$D$2:$D$37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34.023999999999994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E-4FD9-95FF-3AEA3CD96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491984"/>
        <c:axId val="2003497808"/>
      </c:barChart>
      <c:dateAx>
        <c:axId val="20034919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3497808"/>
        <c:crosses val="autoZero"/>
        <c:auto val="1"/>
        <c:lblOffset val="100"/>
        <c:baseTimeUnit val="months"/>
      </c:dateAx>
      <c:valAx>
        <c:axId val="20034978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349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286703</xdr:colOff>
      <xdr:row>0</xdr:row>
      <xdr:rowOff>160020</xdr:rowOff>
    </xdr:from>
    <xdr:to>
      <xdr:col>12</xdr:col>
      <xdr:colOff>187643</xdr:colOff>
      <xdr:row>12</xdr:row>
      <xdr:rowOff>236220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EE146C-9E78-7FE1-E693-94FBE871B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5</xdr:row>
      <xdr:rowOff>119060</xdr:rowOff>
    </xdr:from>
    <xdr:to>
      <xdr:col>5</xdr:col>
      <xdr:colOff>66675</xdr:colOff>
      <xdr:row>15</xdr:row>
      <xdr:rowOff>90486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63ED3C-02B4-4AD4-A659-59633AAB3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opLeftCell="A26" workbookViewId="0">
      <selection activeCell="F7" sqref="F7"/>
    </sheetView>
  </sheetViews>
  <sheetFormatPr defaultColWidth="13" defaultRowHeight="28.25" customHeight="1" x14ac:dyDescent="0.45"/>
  <cols>
    <col min="1" max="3" width="13" style="6"/>
    <col min="4" max="16384" width="13" style="1"/>
  </cols>
  <sheetData>
    <row r="1" spans="1:10" ht="28.25" customHeight="1" x14ac:dyDescent="0.45">
      <c r="A1" s="4" t="s">
        <v>4</v>
      </c>
      <c r="B1" s="4" t="s">
        <v>5</v>
      </c>
      <c r="C1" s="4" t="s">
        <v>6</v>
      </c>
    </row>
    <row r="2" spans="1:10" ht="28.25" customHeight="1" x14ac:dyDescent="0.45">
      <c r="A2" s="4">
        <v>1</v>
      </c>
      <c r="B2" s="5">
        <f>DATE(INPUT!D2,INPUT!C2,INPUT!B2)</f>
        <v>45023</v>
      </c>
      <c r="C2" s="4">
        <v>0.76</v>
      </c>
      <c r="D2" s="1">
        <f ca="1">IF(A2=$E$16,$J$14,0)</f>
        <v>0</v>
      </c>
    </row>
    <row r="3" spans="1:10" ht="28.25" customHeight="1" x14ac:dyDescent="0.45">
      <c r="A3" s="4">
        <v>2</v>
      </c>
      <c r="B3" s="5">
        <f>DATE(INPUT!$D$2,INPUT!$C$2+A3-1,INPUT!$B$2)</f>
        <v>45053</v>
      </c>
      <c r="C3" s="4">
        <v>1.52</v>
      </c>
      <c r="D3" s="1">
        <f t="shared" ref="D3:D38" ca="1" si="0">IF(A3=$E$16,$J$14,0)</f>
        <v>0</v>
      </c>
    </row>
    <row r="4" spans="1:10" ht="28.25" customHeight="1" x14ac:dyDescent="0.45">
      <c r="A4" s="4">
        <v>3</v>
      </c>
      <c r="B4" s="5">
        <f>DATE(INPUT!$D$2,INPUT!$C$2+A4-1,INPUT!$B$2)</f>
        <v>45084</v>
      </c>
      <c r="C4" s="4">
        <v>2.2799999999999998</v>
      </c>
      <c r="D4" s="1">
        <f t="shared" ca="1" si="0"/>
        <v>0</v>
      </c>
    </row>
    <row r="5" spans="1:10" ht="28.25" customHeight="1" x14ac:dyDescent="0.45">
      <c r="A5" s="4">
        <v>4</v>
      </c>
      <c r="B5" s="5">
        <f>DATE(INPUT!$D$2,INPUT!$C$2+A5-1,INPUT!$B$2)</f>
        <v>45114</v>
      </c>
      <c r="C5" s="4">
        <v>3.05</v>
      </c>
      <c r="D5" s="1">
        <f t="shared" ca="1" si="0"/>
        <v>0</v>
      </c>
    </row>
    <row r="6" spans="1:10" ht="28.25" customHeight="1" x14ac:dyDescent="0.45">
      <c r="A6" s="4">
        <v>5</v>
      </c>
      <c r="B6" s="5">
        <f>DATE(INPUT!$D$2,INPUT!$C$2+A6-1,INPUT!$B$2)</f>
        <v>45145</v>
      </c>
      <c r="C6" s="4">
        <v>3.81</v>
      </c>
      <c r="D6" s="1">
        <f t="shared" ca="1" si="0"/>
        <v>0</v>
      </c>
    </row>
    <row r="7" spans="1:10" ht="28.25" customHeight="1" x14ac:dyDescent="0.45">
      <c r="A7" s="4">
        <v>6</v>
      </c>
      <c r="B7" s="5">
        <f>DATE(INPUT!$D$2,INPUT!$C$2+A7-1,INPUT!$B$2)</f>
        <v>45176</v>
      </c>
      <c r="C7" s="4">
        <v>4.5999999999999996</v>
      </c>
      <c r="D7" s="1">
        <f t="shared" ca="1" si="0"/>
        <v>0</v>
      </c>
    </row>
    <row r="8" spans="1:10" ht="28.25" customHeight="1" x14ac:dyDescent="0.45">
      <c r="A8" s="4">
        <v>7</v>
      </c>
      <c r="B8" s="5">
        <f>DATE(INPUT!$D$2,INPUT!$C$2+A8-1,INPUT!$B$2)</f>
        <v>45206</v>
      </c>
      <c r="C8" s="4">
        <v>5.61</v>
      </c>
      <c r="D8" s="1">
        <f t="shared" ca="1" si="0"/>
        <v>0</v>
      </c>
    </row>
    <row r="9" spans="1:10" ht="28.25" customHeight="1" x14ac:dyDescent="0.45">
      <c r="A9" s="4">
        <v>8</v>
      </c>
      <c r="B9" s="5">
        <f>DATE(INPUT!$D$2,INPUT!$C$2+A9-1,INPUT!$B$2)</f>
        <v>45237</v>
      </c>
      <c r="C9" s="4">
        <v>6.63</v>
      </c>
      <c r="D9" s="1">
        <f t="shared" ca="1" si="0"/>
        <v>0</v>
      </c>
    </row>
    <row r="10" spans="1:10" ht="28.25" customHeight="1" x14ac:dyDescent="0.45">
      <c r="A10" s="4">
        <v>9</v>
      </c>
      <c r="B10" s="5">
        <f>DATE(INPUT!$D$2,INPUT!$C$2+A10-1,INPUT!$B$2)</f>
        <v>45267</v>
      </c>
      <c r="C10" s="4">
        <v>7.64</v>
      </c>
      <c r="D10" s="1">
        <f t="shared" ca="1" si="0"/>
        <v>0</v>
      </c>
    </row>
    <row r="11" spans="1:10" ht="28.25" customHeight="1" x14ac:dyDescent="0.45">
      <c r="A11" s="4">
        <v>10</v>
      </c>
      <c r="B11" s="5">
        <f>DATE(INPUT!$D$2,INPUT!$C$2+A11-1,INPUT!$B$2)</f>
        <v>45298</v>
      </c>
      <c r="C11" s="4">
        <v>8.66</v>
      </c>
      <c r="D11" s="1">
        <f t="shared" ca="1" si="0"/>
        <v>0</v>
      </c>
    </row>
    <row r="12" spans="1:10" ht="28.25" customHeight="1" x14ac:dyDescent="0.45">
      <c r="A12" s="4">
        <v>11</v>
      </c>
      <c r="B12" s="5">
        <f>DATE(INPUT!$D$2,INPUT!$C$2+A12-1,INPUT!$B$2)</f>
        <v>45329</v>
      </c>
      <c r="C12" s="4">
        <v>9.61</v>
      </c>
      <c r="D12" s="1">
        <f t="shared" ca="1" si="0"/>
        <v>0</v>
      </c>
    </row>
    <row r="13" spans="1:10" ht="28.25" customHeight="1" x14ac:dyDescent="0.45">
      <c r="A13" s="4">
        <v>12</v>
      </c>
      <c r="B13" s="5">
        <f>DATE(INPUT!$D$2,INPUT!$C$2+A13-1,INPUT!$B$2)</f>
        <v>45358</v>
      </c>
      <c r="C13" s="4">
        <v>10.93</v>
      </c>
      <c r="D13" s="1">
        <f t="shared" ca="1" si="0"/>
        <v>0</v>
      </c>
    </row>
    <row r="14" spans="1:10" ht="28.25" customHeight="1" x14ac:dyDescent="0.45">
      <c r="A14" s="4">
        <v>13</v>
      </c>
      <c r="B14" s="5">
        <f>DATE(INPUT!$D$2,INPUT!$C$2+A14-1,INPUT!$B$2)</f>
        <v>45389</v>
      </c>
      <c r="C14" s="4">
        <v>13.32</v>
      </c>
      <c r="D14" s="1">
        <f t="shared" ca="1" si="0"/>
        <v>0</v>
      </c>
      <c r="E14" s="1">
        <f ca="1">Result!B3-Result!B2</f>
        <v>447</v>
      </c>
      <c r="H14" s="22"/>
      <c r="J14" s="1">
        <f>SUM(J15:J24)</f>
        <v>34.023999999999994</v>
      </c>
    </row>
    <row r="15" spans="1:10" ht="28.25" customHeight="1" x14ac:dyDescent="0.45">
      <c r="A15" s="4">
        <v>14</v>
      </c>
      <c r="B15" s="5">
        <f>DATE(INPUT!$D$2,INPUT!$C$2+A15-1,INPUT!$B$2)</f>
        <v>45419</v>
      </c>
      <c r="C15" s="4">
        <v>16.059999999999999</v>
      </c>
      <c r="D15" s="1">
        <f t="shared" ca="1" si="0"/>
        <v>34.023999999999994</v>
      </c>
      <c r="E15" s="1">
        <f ca="1">E14/30</f>
        <v>14.9</v>
      </c>
      <c r="H15" s="23">
        <v>4.4800000000000004</v>
      </c>
      <c r="I15" s="24">
        <f>INPUT!B3</f>
        <v>1</v>
      </c>
      <c r="J15" s="1">
        <f>I15*H15</f>
        <v>4.4800000000000004</v>
      </c>
    </row>
    <row r="16" spans="1:10" ht="28.25" customHeight="1" x14ac:dyDescent="0.45">
      <c r="A16" s="4">
        <v>15</v>
      </c>
      <c r="B16" s="5">
        <f>DATE(INPUT!$D$2,INPUT!$C$2+A16-1,INPUT!$B$2)</f>
        <v>45450</v>
      </c>
      <c r="C16" s="4">
        <v>19.47</v>
      </c>
      <c r="D16" s="1">
        <f t="shared" ca="1" si="0"/>
        <v>0</v>
      </c>
      <c r="E16" s="1">
        <f ca="1">INT(E15)</f>
        <v>14</v>
      </c>
      <c r="F16" s="1">
        <f ca="1">VLOOKUP(E16,A2:C37,3,FALSE)</f>
        <v>16.059999999999999</v>
      </c>
      <c r="H16" s="23">
        <v>5.97</v>
      </c>
      <c r="I16" s="24">
        <f>INPUT!B4</f>
        <v>1</v>
      </c>
      <c r="J16" s="1">
        <f t="shared" ref="J16:J24" si="1">I16*H16</f>
        <v>5.97</v>
      </c>
    </row>
    <row r="17" spans="1:10" ht="28.25" customHeight="1" x14ac:dyDescent="0.45">
      <c r="A17" s="4">
        <v>16</v>
      </c>
      <c r="B17" s="5">
        <f>DATE(INPUT!$D$2,INPUT!$C$2+A17-1,INPUT!$B$2)</f>
        <v>45480</v>
      </c>
      <c r="C17" s="4">
        <v>23.29</v>
      </c>
      <c r="D17" s="1">
        <f t="shared" ca="1" si="0"/>
        <v>0</v>
      </c>
      <c r="E17" s="1">
        <f ca="1">E15-E16</f>
        <v>0.90000000000000036</v>
      </c>
      <c r="F17" s="1">
        <f ca="1">VLOOKUP(E16+1,A2:C37,3,FALSE)</f>
        <v>19.47</v>
      </c>
      <c r="H17" s="23">
        <v>47.76</v>
      </c>
      <c r="I17" s="24">
        <f>INPUT!B5</f>
        <v>0.4</v>
      </c>
      <c r="J17" s="1">
        <f t="shared" si="1"/>
        <v>19.103999999999999</v>
      </c>
    </row>
    <row r="18" spans="1:10" ht="28.25" customHeight="1" x14ac:dyDescent="0.45">
      <c r="A18" s="4">
        <v>17</v>
      </c>
      <c r="B18" s="5">
        <f>DATE(INPUT!$D$2,INPUT!$C$2+A18-1,INPUT!$B$2)</f>
        <v>45511</v>
      </c>
      <c r="C18" s="4">
        <v>26.86</v>
      </c>
      <c r="D18" s="1">
        <f t="shared" ca="1" si="0"/>
        <v>0</v>
      </c>
      <c r="F18" s="1">
        <f ca="1">(F17-F16)*E17+F16</f>
        <v>19.129000000000001</v>
      </c>
      <c r="H18" s="23">
        <v>2.99</v>
      </c>
      <c r="I18" s="24">
        <f>INPUT!B6</f>
        <v>1</v>
      </c>
      <c r="J18" s="1">
        <f t="shared" si="1"/>
        <v>2.99</v>
      </c>
    </row>
    <row r="19" spans="1:10" ht="28.25" customHeight="1" x14ac:dyDescent="0.45">
      <c r="A19" s="4">
        <v>18</v>
      </c>
      <c r="B19" s="5">
        <f>DATE(INPUT!$D$2,INPUT!$C$2+A19-1,INPUT!$B$2)</f>
        <v>45542</v>
      </c>
      <c r="C19" s="4">
        <v>29.25</v>
      </c>
      <c r="D19" s="1">
        <f t="shared" ca="1" si="0"/>
        <v>0</v>
      </c>
      <c r="H19" s="23">
        <v>1.48</v>
      </c>
      <c r="I19" s="24">
        <f>INPUT!B7</f>
        <v>1</v>
      </c>
      <c r="J19" s="1">
        <f t="shared" si="1"/>
        <v>1.48</v>
      </c>
    </row>
    <row r="20" spans="1:10" ht="28.25" customHeight="1" x14ac:dyDescent="0.45">
      <c r="A20" s="4">
        <v>19</v>
      </c>
      <c r="B20" s="5">
        <f>DATE(INPUT!$D$2,INPUT!$C$2+A20-1,INPUT!$B$2)</f>
        <v>45572</v>
      </c>
      <c r="C20" s="4">
        <v>31.64</v>
      </c>
      <c r="D20" s="1">
        <f t="shared" ca="1" si="0"/>
        <v>0</v>
      </c>
      <c r="H20" s="23">
        <v>1.48</v>
      </c>
      <c r="I20" s="24">
        <f>INPUT!B8</f>
        <v>0</v>
      </c>
      <c r="J20" s="1">
        <f t="shared" si="1"/>
        <v>0</v>
      </c>
    </row>
    <row r="21" spans="1:10" ht="28.25" customHeight="1" x14ac:dyDescent="0.45">
      <c r="A21" s="4">
        <v>20</v>
      </c>
      <c r="B21" s="5">
        <f>DATE(INPUT!$D$2,INPUT!$C$2+A21-1,INPUT!$B$2)</f>
        <v>45603</v>
      </c>
      <c r="C21" s="4">
        <v>34.020000000000003</v>
      </c>
      <c r="D21" s="1">
        <f t="shared" ca="1" si="0"/>
        <v>0</v>
      </c>
      <c r="H21" s="23">
        <v>8.9600000000000009</v>
      </c>
      <c r="I21" s="24">
        <f>INPUT!B10</f>
        <v>0</v>
      </c>
      <c r="J21" s="1">
        <f t="shared" si="1"/>
        <v>0</v>
      </c>
    </row>
    <row r="22" spans="1:10" ht="28.25" customHeight="1" x14ac:dyDescent="0.45">
      <c r="A22" s="4">
        <v>21</v>
      </c>
      <c r="B22" s="5">
        <f>DATE(INPUT!$D$2,INPUT!$C$2+A22-1,INPUT!$B$2)</f>
        <v>45633</v>
      </c>
      <c r="C22" s="4">
        <v>36.409999999999997</v>
      </c>
      <c r="D22" s="1">
        <f t="shared" ca="1" si="0"/>
        <v>0</v>
      </c>
      <c r="H22" s="23">
        <v>8.9600000000000009</v>
      </c>
      <c r="I22" s="24">
        <f>INPUT!B11</f>
        <v>0</v>
      </c>
      <c r="J22" s="1">
        <f t="shared" si="1"/>
        <v>0</v>
      </c>
    </row>
    <row r="23" spans="1:10" ht="28.25" customHeight="1" x14ac:dyDescent="0.45">
      <c r="A23" s="4">
        <v>22</v>
      </c>
      <c r="B23" s="5">
        <f>DATE(INPUT!$D$2,INPUT!$C$2+A23-1,INPUT!$B$2)</f>
        <v>45664</v>
      </c>
      <c r="C23" s="4">
        <v>38.799999999999997</v>
      </c>
      <c r="D23" s="1">
        <f t="shared" ca="1" si="0"/>
        <v>0</v>
      </c>
      <c r="H23" s="23">
        <v>8.9600000000000009</v>
      </c>
      <c r="I23" s="24">
        <f>INPUT!B12</f>
        <v>0</v>
      </c>
      <c r="J23" s="1">
        <f t="shared" si="1"/>
        <v>0</v>
      </c>
    </row>
    <row r="24" spans="1:10" ht="28.25" customHeight="1" x14ac:dyDescent="0.45">
      <c r="A24" s="4">
        <v>23</v>
      </c>
      <c r="B24" s="5">
        <f>DATE(INPUT!$D$2,INPUT!$C$2+A24-1,INPUT!$B$2)</f>
        <v>45695</v>
      </c>
      <c r="C24" s="4">
        <v>40.71</v>
      </c>
      <c r="D24" s="1">
        <f t="shared" ca="1" si="0"/>
        <v>0</v>
      </c>
      <c r="H24" s="23">
        <v>8.9600000000000009</v>
      </c>
      <c r="I24" s="24">
        <f>INPUT!B13</f>
        <v>0</v>
      </c>
      <c r="J24" s="1">
        <f t="shared" si="1"/>
        <v>0</v>
      </c>
    </row>
    <row r="25" spans="1:10" ht="28.25" customHeight="1" x14ac:dyDescent="0.45">
      <c r="A25" s="4">
        <v>24</v>
      </c>
      <c r="B25" s="5">
        <f>DATE(INPUT!$D$2,INPUT!$C$2+A25-1,INPUT!$B$2)</f>
        <v>45723</v>
      </c>
      <c r="C25" s="4">
        <v>43.1</v>
      </c>
      <c r="D25" s="1">
        <f t="shared" ca="1" si="0"/>
        <v>0</v>
      </c>
    </row>
    <row r="26" spans="1:10" ht="28.25" customHeight="1" x14ac:dyDescent="0.45">
      <c r="A26" s="4">
        <v>25</v>
      </c>
      <c r="B26" s="5">
        <f>DATE(INPUT!$D$2,INPUT!$C$2+A26-1,INPUT!$B$2)</f>
        <v>45754</v>
      </c>
      <c r="C26" s="4">
        <v>45.49</v>
      </c>
      <c r="D26" s="1">
        <f t="shared" ca="1" si="0"/>
        <v>0</v>
      </c>
    </row>
    <row r="27" spans="1:10" ht="28.25" customHeight="1" x14ac:dyDescent="0.45">
      <c r="A27" s="4">
        <v>26</v>
      </c>
      <c r="B27" s="5">
        <f>DATE(INPUT!$D$2,INPUT!$C$2+A27-1,INPUT!$B$2)</f>
        <v>45784</v>
      </c>
      <c r="C27" s="4">
        <v>47.87</v>
      </c>
      <c r="D27" s="1">
        <f t="shared" ca="1" si="0"/>
        <v>0</v>
      </c>
    </row>
    <row r="28" spans="1:10" ht="28.25" customHeight="1" x14ac:dyDescent="0.45">
      <c r="A28" s="4">
        <v>27</v>
      </c>
      <c r="B28" s="5">
        <f>DATE(INPUT!$D$2,INPUT!$C$2+A28-1,INPUT!$B$2)</f>
        <v>45815</v>
      </c>
      <c r="C28" s="4">
        <v>49.78</v>
      </c>
      <c r="D28" s="1">
        <f t="shared" ca="1" si="0"/>
        <v>0</v>
      </c>
    </row>
    <row r="29" spans="1:10" ht="28.25" customHeight="1" x14ac:dyDescent="0.45">
      <c r="A29" s="4">
        <v>28</v>
      </c>
      <c r="B29" s="5">
        <f>DATE(INPUT!$D$2,INPUT!$C$2+A29-1,INPUT!$B$2)</f>
        <v>45845</v>
      </c>
      <c r="C29" s="4">
        <v>52.17</v>
      </c>
      <c r="D29" s="1">
        <f t="shared" ca="1" si="0"/>
        <v>0</v>
      </c>
    </row>
    <row r="30" spans="1:10" ht="28.25" customHeight="1" x14ac:dyDescent="0.45">
      <c r="A30" s="4">
        <v>29</v>
      </c>
      <c r="B30" s="5">
        <f>DATE(INPUT!$D$2,INPUT!$C$2+A30-1,INPUT!$B$2)</f>
        <v>45876</v>
      </c>
      <c r="C30" s="4">
        <v>54.56</v>
      </c>
      <c r="D30" s="1">
        <f t="shared" ca="1" si="0"/>
        <v>0</v>
      </c>
    </row>
    <row r="31" spans="1:10" ht="28.25" customHeight="1" x14ac:dyDescent="0.45">
      <c r="A31" s="4">
        <v>30</v>
      </c>
      <c r="B31" s="5">
        <f>DATE(INPUT!$D$2,INPUT!$C$2+A31-1,INPUT!$B$2)</f>
        <v>45907</v>
      </c>
      <c r="C31" s="4">
        <v>56.95</v>
      </c>
      <c r="D31" s="1">
        <f t="shared" ca="1" si="0"/>
        <v>0</v>
      </c>
    </row>
    <row r="32" spans="1:10" ht="28.25" customHeight="1" x14ac:dyDescent="0.45">
      <c r="A32" s="4">
        <v>31</v>
      </c>
      <c r="B32" s="5">
        <f>DATE(INPUT!$D$2,INPUT!$C$2+A32-1,INPUT!$B$2)</f>
        <v>45937</v>
      </c>
      <c r="C32" s="4">
        <v>59.34</v>
      </c>
      <c r="D32" s="1">
        <f t="shared" ca="1" si="0"/>
        <v>0</v>
      </c>
    </row>
    <row r="33" spans="1:4" ht="28.25" customHeight="1" x14ac:dyDescent="0.45">
      <c r="A33" s="4">
        <v>32</v>
      </c>
      <c r="B33" s="5">
        <f>DATE(INPUT!$D$2,INPUT!$C$2+A33-1,INPUT!$B$2)</f>
        <v>45968</v>
      </c>
      <c r="C33" s="4">
        <v>61.72</v>
      </c>
      <c r="D33" s="1">
        <f t="shared" ca="1" si="0"/>
        <v>0</v>
      </c>
    </row>
    <row r="34" spans="1:4" ht="28.25" customHeight="1" x14ac:dyDescent="0.45">
      <c r="A34" s="4">
        <v>33</v>
      </c>
      <c r="B34" s="5">
        <f>DATE(INPUT!$D$2,INPUT!$C$2+A34-1,INPUT!$B$2)</f>
        <v>45998</v>
      </c>
      <c r="C34" s="4">
        <v>63.46</v>
      </c>
      <c r="D34" s="1">
        <f t="shared" ca="1" si="0"/>
        <v>0</v>
      </c>
    </row>
    <row r="35" spans="1:4" ht="28.25" customHeight="1" x14ac:dyDescent="0.45">
      <c r="A35" s="4">
        <v>34</v>
      </c>
      <c r="B35" s="5">
        <f>DATE(INPUT!$D$2,INPUT!$C$2+A35-1,INPUT!$B$2)</f>
        <v>46029</v>
      </c>
      <c r="C35" s="4">
        <v>82.08</v>
      </c>
      <c r="D35" s="1">
        <f t="shared" ca="1" si="0"/>
        <v>0</v>
      </c>
    </row>
    <row r="36" spans="1:4" ht="28.25" customHeight="1" x14ac:dyDescent="0.45">
      <c r="A36" s="4">
        <v>35</v>
      </c>
      <c r="B36" s="5">
        <f>DATE(INPUT!$D$2,INPUT!$C$2+A36-1,INPUT!$B$2)</f>
        <v>46060</v>
      </c>
      <c r="C36" s="4">
        <v>91.04</v>
      </c>
      <c r="D36" s="1">
        <f t="shared" ca="1" si="0"/>
        <v>0</v>
      </c>
    </row>
    <row r="37" spans="1:4" ht="28.25" customHeight="1" x14ac:dyDescent="0.45">
      <c r="A37" s="4">
        <v>36</v>
      </c>
      <c r="B37" s="5">
        <f>DATE(INPUT!$D$2,INPUT!$C$2+A37-1,INPUT!$B$2)</f>
        <v>46088</v>
      </c>
      <c r="C37" s="4">
        <v>100</v>
      </c>
      <c r="D37" s="1">
        <f t="shared" ca="1" si="0"/>
        <v>0</v>
      </c>
    </row>
    <row r="38" spans="1:4" ht="28.25" customHeight="1" x14ac:dyDescent="0.45">
      <c r="A38" s="6">
        <v>37</v>
      </c>
      <c r="C38" s="6">
        <v>100</v>
      </c>
      <c r="D38" s="1">
        <f t="shared" ca="1" si="0"/>
        <v>0</v>
      </c>
    </row>
  </sheetData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D707-5AEB-4DFB-A239-44F18D3CFDCA}">
  <dimension ref="A1:D13"/>
  <sheetViews>
    <sheetView topLeftCell="A7" workbookViewId="0">
      <selection activeCell="G7" sqref="G7"/>
    </sheetView>
  </sheetViews>
  <sheetFormatPr defaultRowHeight="20.75" customHeight="1" x14ac:dyDescent="0.45"/>
  <cols>
    <col min="1" max="1" width="32.1328125" style="2" customWidth="1"/>
    <col min="2" max="4" width="10.06640625" style="2" customWidth="1"/>
    <col min="5" max="16384" width="9.06640625" style="2"/>
  </cols>
  <sheetData>
    <row r="1" spans="1:4" ht="20.75" customHeight="1" x14ac:dyDescent="0.45">
      <c r="A1" s="11" t="s">
        <v>0</v>
      </c>
      <c r="B1" s="12" t="s">
        <v>1</v>
      </c>
      <c r="C1" s="12" t="s">
        <v>2</v>
      </c>
      <c r="D1" s="13" t="s">
        <v>3</v>
      </c>
    </row>
    <row r="2" spans="1:4" ht="20.75" customHeight="1" x14ac:dyDescent="0.45">
      <c r="A2" s="14"/>
      <c r="B2" s="9">
        <v>7</v>
      </c>
      <c r="C2" s="9">
        <v>4</v>
      </c>
      <c r="D2" s="15">
        <v>2023</v>
      </c>
    </row>
    <row r="3" spans="1:4" ht="36" customHeight="1" x14ac:dyDescent="0.45">
      <c r="A3" s="16" t="s">
        <v>7</v>
      </c>
      <c r="B3" s="10">
        <v>1</v>
      </c>
      <c r="C3" s="10"/>
      <c r="D3" s="17"/>
    </row>
    <row r="4" spans="1:4" ht="36" customHeight="1" x14ac:dyDescent="0.45">
      <c r="A4" s="16" t="s">
        <v>8</v>
      </c>
      <c r="B4" s="10">
        <v>1</v>
      </c>
      <c r="C4" s="10"/>
      <c r="D4" s="17"/>
    </row>
    <row r="5" spans="1:4" ht="36" customHeight="1" x14ac:dyDescent="0.45">
      <c r="A5" s="16" t="s">
        <v>9</v>
      </c>
      <c r="B5" s="10">
        <v>0.4</v>
      </c>
      <c r="C5" s="10"/>
      <c r="D5" s="17"/>
    </row>
    <row r="6" spans="1:4" ht="36" customHeight="1" x14ac:dyDescent="0.45">
      <c r="A6" s="16" t="s">
        <v>10</v>
      </c>
      <c r="B6" s="10">
        <v>1</v>
      </c>
      <c r="C6" s="10"/>
      <c r="D6" s="17"/>
    </row>
    <row r="7" spans="1:4" ht="36" customHeight="1" x14ac:dyDescent="0.45">
      <c r="A7" s="16" t="s">
        <v>11</v>
      </c>
      <c r="B7" s="10">
        <v>1</v>
      </c>
      <c r="C7" s="10"/>
      <c r="D7" s="17"/>
    </row>
    <row r="8" spans="1:4" ht="36" customHeight="1" x14ac:dyDescent="0.45">
      <c r="A8" s="16" t="s">
        <v>12</v>
      </c>
      <c r="B8" s="10">
        <v>0</v>
      </c>
      <c r="C8" s="10"/>
      <c r="D8" s="17"/>
    </row>
    <row r="9" spans="1:4" ht="36" customHeight="1" x14ac:dyDescent="0.45">
      <c r="A9" s="14" t="s">
        <v>13</v>
      </c>
      <c r="B9" s="7"/>
      <c r="C9" s="7"/>
      <c r="D9" s="18"/>
    </row>
    <row r="10" spans="1:4" ht="36" customHeight="1" x14ac:dyDescent="0.45">
      <c r="A10" s="16" t="s">
        <v>14</v>
      </c>
      <c r="B10" s="10">
        <v>0</v>
      </c>
      <c r="C10" s="10"/>
      <c r="D10" s="17"/>
    </row>
    <row r="11" spans="1:4" ht="36" customHeight="1" x14ac:dyDescent="0.45">
      <c r="A11" s="16" t="s">
        <v>15</v>
      </c>
      <c r="B11" s="10">
        <v>0</v>
      </c>
      <c r="C11" s="10"/>
      <c r="D11" s="17"/>
    </row>
    <row r="12" spans="1:4" ht="36" customHeight="1" x14ac:dyDescent="0.45">
      <c r="A12" s="16" t="s">
        <v>16</v>
      </c>
      <c r="B12" s="10">
        <v>0</v>
      </c>
      <c r="C12" s="10"/>
      <c r="D12" s="17"/>
    </row>
    <row r="13" spans="1:4" ht="36" customHeight="1" thickBot="1" x14ac:dyDescent="0.5">
      <c r="A13" s="19" t="s">
        <v>17</v>
      </c>
      <c r="B13" s="20">
        <v>0</v>
      </c>
      <c r="C13" s="20"/>
      <c r="D13" s="21"/>
    </row>
  </sheetData>
  <mergeCells count="12">
    <mergeCell ref="B10:D10"/>
    <mergeCell ref="B11:D11"/>
    <mergeCell ref="B12:D12"/>
    <mergeCell ref="B13:D13"/>
    <mergeCell ref="A1:A2"/>
    <mergeCell ref="B3:D3"/>
    <mergeCell ref="B4:D4"/>
    <mergeCell ref="B5:D5"/>
    <mergeCell ref="A9:D9"/>
    <mergeCell ref="B6:D6"/>
    <mergeCell ref="B7:D7"/>
    <mergeCell ref="B8:D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3AEA-C0C8-4965-9E16-27527F542D60}">
  <dimension ref="A1:B5"/>
  <sheetViews>
    <sheetView tabSelected="1" topLeftCell="A4" workbookViewId="0">
      <selection activeCell="H7" sqref="H7"/>
    </sheetView>
  </sheetViews>
  <sheetFormatPr defaultRowHeight="29.75" customHeight="1" x14ac:dyDescent="0.45"/>
  <cols>
    <col min="1" max="1" width="33.33203125" style="2" customWidth="1"/>
    <col min="2" max="2" width="34.59765625" style="2" customWidth="1"/>
    <col min="3" max="16384" width="9.06640625" style="2"/>
  </cols>
  <sheetData>
    <row r="1" spans="1:2" ht="29.75" customHeight="1" x14ac:dyDescent="0.45">
      <c r="A1" s="3" t="s">
        <v>18</v>
      </c>
      <c r="B1" s="3"/>
    </row>
    <row r="2" spans="1:2" ht="29.75" customHeight="1" x14ac:dyDescent="0.45">
      <c r="A2" s="8" t="s">
        <v>0</v>
      </c>
      <c r="B2" s="25">
        <f>Sheet1!B2</f>
        <v>45023</v>
      </c>
    </row>
    <row r="3" spans="1:2" ht="29.75" customHeight="1" x14ac:dyDescent="0.45">
      <c r="A3" s="26" t="s">
        <v>19</v>
      </c>
      <c r="B3" s="25">
        <f ca="1">TODAY()</f>
        <v>45470</v>
      </c>
    </row>
    <row r="4" spans="1:2" ht="29.75" customHeight="1" x14ac:dyDescent="0.45">
      <c r="A4" s="8" t="s">
        <v>20</v>
      </c>
      <c r="B4" s="27">
        <f ca="1">Sheet1!F18/100</f>
        <v>0.19129000000000002</v>
      </c>
    </row>
    <row r="5" spans="1:2" ht="29.75" customHeight="1" x14ac:dyDescent="0.45">
      <c r="A5" s="8" t="s">
        <v>21</v>
      </c>
      <c r="B5" s="27">
        <f>Sheet1!J14/100</f>
        <v>0.34023999999999993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INPUT</vt:lpstr>
      <vt:lpstr>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Mehvar Pc</dc:creator>
  <cp:lastModifiedBy>ehsan astane</cp:lastModifiedBy>
  <dcterms:created xsi:type="dcterms:W3CDTF">2015-06-05T18:17:20Z</dcterms:created>
  <dcterms:modified xsi:type="dcterms:W3CDTF">2024-06-27T10:46:02Z</dcterms:modified>
</cp:coreProperties>
</file>